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" yWindow="585" windowWidth="15045" windowHeight="10440" activeTab="0"/>
  </bookViews>
  <sheets>
    <sheet name="混成得点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<sst xmlns="http://schemas.openxmlformats.org/spreadsheetml/2006/main" count="29" uniqueCount="23">
  <si>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砲丸投</t>
  </si>
  <si>
    <t>第１日目</t>
  </si>
  <si>
    <t>やり投</t>
  </si>
  <si>
    <t>走高跳</t>
  </si>
  <si>
    <t>記録</t>
  </si>
  <si>
    <t>得点</t>
  </si>
  <si>
    <t>円盤投</t>
  </si>
  <si>
    <t>棒高跳</t>
  </si>
  <si>
    <t>４００ｍ</t>
  </si>
  <si>
    <t>１５００ｍ</t>
  </si>
  <si>
    <t>走高跳</t>
  </si>
  <si>
    <t>８００ｍ</t>
  </si>
  <si>
    <t>第2日目</t>
  </si>
  <si>
    <t>合計</t>
  </si>
  <si>
    <t>合計</t>
  </si>
  <si>
    <t>男子　十種競技　得点表</t>
  </si>
  <si>
    <t>女子　七種競技　得点表</t>
  </si>
  <si>
    <t>１００ｍＨ</t>
  </si>
  <si>
    <t>２００ｍ</t>
  </si>
  <si>
    <t>１００ｍ</t>
  </si>
  <si>
    <t>走幅跳</t>
  </si>
  <si>
    <t>１１０ｍＨ</t>
  </si>
  <si>
    <t>走幅跳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</si>
</sst>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MS UI Gothic"/>
      <family val="3"/>
    </font>
    <font>
      <sz val="9"/>
      <name val="MS UI Gothic"/>
      <family val="3"/>
    </font>
    <font>
      <b/>
      <sz val="14"/>
      <name val="MS UI Gothic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C17" sqref="C17"/>
    </sheetView>
  </sheetViews>
  <sheetFormatPr defaultColWidth="8.796875" defaultRowHeight="19.5" customHeight="1"/>
  <cols>
    <col min="1" max="16384" width="7.69921875" style="1" customWidth="1"/>
  </cols>
  <sheetData>
    <row r="1" spans="1:14" ht="19.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9.5" customHeight="1">
      <c r="A3" s="15"/>
      <c r="B3" s="14" t="s">
        <v>19</v>
      </c>
      <c r="C3" s="14" t="s">
        <v>20</v>
      </c>
      <c r="D3" s="12" t="s">
        <v>0</v>
      </c>
      <c r="E3" s="13" t="s">
        <v>3</v>
      </c>
      <c r="F3" s="13" t="s">
        <v>8</v>
      </c>
      <c r="G3" s="13" t="s">
        <v>1</v>
      </c>
      <c r="H3" s="14" t="s">
        <v>21</v>
      </c>
      <c r="I3" s="12" t="s">
        <v>6</v>
      </c>
      <c r="J3" s="13" t="s">
        <v>7</v>
      </c>
      <c r="K3" s="14" t="s">
        <v>2</v>
      </c>
      <c r="L3" s="13" t="s">
        <v>9</v>
      </c>
      <c r="M3" s="13" t="s">
        <v>12</v>
      </c>
      <c r="N3" s="16" t="s">
        <v>13</v>
      </c>
    </row>
    <row r="4" spans="1:14" ht="19.5" customHeight="1">
      <c r="A4" s="17" t="s">
        <v>4</v>
      </c>
      <c r="B4" s="4"/>
      <c r="C4" s="4"/>
      <c r="D4" s="3"/>
      <c r="E4" s="2"/>
      <c r="F4" s="4"/>
      <c r="G4" s="5">
        <f>SUM(B5:F5)</f>
        <v>0</v>
      </c>
      <c r="H4" s="4"/>
      <c r="I4" s="3"/>
      <c r="J4" s="2"/>
      <c r="K4" s="4"/>
      <c r="L4" s="4"/>
      <c r="M4" s="6">
        <f>SUM(H5:L5)</f>
        <v>0</v>
      </c>
      <c r="N4" s="18">
        <f>SUM(G4+M4)</f>
        <v>0</v>
      </c>
    </row>
    <row r="5" spans="1:14" ht="19.5" customHeight="1" thickBot="1">
      <c r="A5" s="19" t="s">
        <v>5</v>
      </c>
      <c r="B5" s="9">
        <f>IF(B4="","",IF(B4="NM",0,IF(VALUE(B4)&gt;17.83,0,INT(25.4347*(18-VALUE(B4))^1.81))))</f>
      </c>
      <c r="C5" s="9">
        <f>IF(C4="","",IF(C4="NM",0,IF(VALUE(C4)&lt;2.25,0,INT(0.14354*(VALUE(C4)*100-220)^1.4))))</f>
      </c>
      <c r="D5" s="8">
        <f>IF(D4="","",IF(D4="NM",0,IF(VALUE(D4)&lt;1.53,0,INT(51.39*(VALUE(D4)-1.5)^1.05))))</f>
      </c>
      <c r="E5" s="7">
        <f>IF(E4="","",IF(E4="NM",0,IF(VALUE(E4)&lt;0.77,0,INT(0.8465*(VALUE(E4)*100-75)^1.42))))</f>
      </c>
      <c r="F5" s="9">
        <f>IF(F4="","",IF(F4="NM",0,IF(VALUE(F4)&gt;81.21,0,INT(1.53775*(82-VALUE(F4))^1.81))))</f>
      </c>
      <c r="G5" s="10"/>
      <c r="H5" s="9">
        <f>IF(H4="","",IF(H4="NM",0,IF(VALUE(H4)&gt;28.09,0,INT(5.74352*(28.5-VALUE(H4))^1.92))))</f>
      </c>
      <c r="I5" s="8">
        <f>IF(I4="","",IF(I4="NM",0,IF(VALUE(I4)&lt;4.1,0,INT(12.91*(VALUE(I4)-4)^1.1))))</f>
      </c>
      <c r="J5" s="7">
        <f>IF(J4="","",IF(J4="NM",0,IF(VALUE(J4)&lt;1.03,0,INT(0.2797*(VALUE(J4)*100-100)^1.35))))</f>
      </c>
      <c r="K5" s="9">
        <f>IF(K4="","",IF(K4="NM",0,IF(VALUE(K4)&lt;7.12,0,INT(10.14*(VALUE(K4)-7)^1.08))))</f>
      </c>
      <c r="L5" s="9">
        <f>IF(L4="","",IF(L4="NM",0,IF(VALUE(LEFT(L4,2))&gt;7,0,INT(0.03768*(480-60*VALUE(MID(L4,1,1))-VALUE(MID(L4,3,2)&amp;"."&amp;MID(L4,6,2)))^1.85))))</f>
      </c>
      <c r="M5" s="11"/>
      <c r="N5" s="20"/>
    </row>
    <row r="6" spans="1:14" ht="19.5" customHeight="1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9.5" customHeight="1" thickBo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5"/>
      <c r="M7" s="25"/>
      <c r="N7" s="25"/>
    </row>
    <row r="8" spans="1:14" ht="19.5" customHeight="1">
      <c r="A8" s="15"/>
      <c r="B8" s="14" t="s">
        <v>17</v>
      </c>
      <c r="C8" s="12" t="s">
        <v>10</v>
      </c>
      <c r="D8" s="13" t="s">
        <v>0</v>
      </c>
      <c r="E8" s="14" t="s">
        <v>18</v>
      </c>
      <c r="F8" s="12" t="s">
        <v>1</v>
      </c>
      <c r="G8" s="14" t="s">
        <v>22</v>
      </c>
      <c r="H8" s="12" t="s">
        <v>2</v>
      </c>
      <c r="I8" s="14" t="s">
        <v>11</v>
      </c>
      <c r="J8" s="12" t="s">
        <v>12</v>
      </c>
      <c r="K8" s="16" t="s">
        <v>14</v>
      </c>
      <c r="L8" s="21"/>
      <c r="M8" s="22"/>
      <c r="N8" s="22"/>
    </row>
    <row r="9" spans="1:11" ht="19.5" customHeight="1">
      <c r="A9" s="17" t="s">
        <v>4</v>
      </c>
      <c r="B9" s="4"/>
      <c r="C9" s="3"/>
      <c r="D9" s="2"/>
      <c r="E9" s="2"/>
      <c r="F9" s="5">
        <f>SUM(B10:E10)</f>
        <v>0</v>
      </c>
      <c r="G9" s="4"/>
      <c r="H9" s="3"/>
      <c r="I9" s="4"/>
      <c r="J9" s="5">
        <f>SUM(G10:I10)</f>
        <v>0</v>
      </c>
      <c r="K9" s="23">
        <f>SUM(F9+J9)</f>
        <v>0</v>
      </c>
    </row>
    <row r="10" spans="1:11" ht="19.5" customHeight="1" thickBot="1">
      <c r="A10" s="19" t="s">
        <v>5</v>
      </c>
      <c r="B10" s="9">
        <f>IF(B9="","",IF(B9="NM",0,IF(VALUE(B9)&gt;26.4,0,INT(9.23076*(26.7-VALUE(B9))^1.835))))</f>
      </c>
      <c r="C10" s="8">
        <f>IF(C9="","",IF(C9="NM",0,IF(VALUE(C9)&lt;0.76,0,INT(1.84523*(VALUE(C9)*100-75)^1.348))))</f>
      </c>
      <c r="D10" s="7">
        <f>IF(D9="","",IF(D9="NM",0,IF(VALUE(D9)&lt;1.53,0,INT(56.0211*(VALUE(D9)-1.5)^1.05))))</f>
      </c>
      <c r="E10" s="7">
        <f>IF(E9="","",IF(E9="NM",0,IF(VALUE(E9)&gt;42.08,0,INT(4.99087*(42.5-VALUE(E9))^1.81))))</f>
      </c>
      <c r="F10" s="10"/>
      <c r="G10" s="9">
        <f>IF(G9="","",IF(G9="NM",0,IF(VALUE(G9)&lt;2.14,0,INT(0.188807*(VALUE(G9)*100-210)^1.41))))</f>
      </c>
      <c r="H10" s="8">
        <f>IF(H9="","",IF(H9="NM",0,IF(VALUE(H9)&lt;3.88,0,INT(15.9803*(VALUE(H9)-3.8)^1.04))))</f>
      </c>
      <c r="I10" s="9">
        <f>IF(I9="","",IF(I9="NM",0,IF(VALUE(LEFT(I9,2))&gt;4,0,INT(0.11193*(254-60*VALUE(MID(I9,1,1))-VALUE(MID(I9,3,2)&amp;"."&amp;MID(I9,6,2)))^1.88))))</f>
      </c>
      <c r="J10" s="10"/>
      <c r="K10" s="24"/>
    </row>
  </sheetData>
  <mergeCells count="8">
    <mergeCell ref="F9:F10"/>
    <mergeCell ref="J9:J10"/>
    <mergeCell ref="K9:K10"/>
    <mergeCell ref="A6:N7"/>
    <mergeCell ref="A1:N2"/>
    <mergeCell ref="M4:M5"/>
    <mergeCell ref="N4:N5"/>
    <mergeCell ref="G4:G5"/>
  </mergeCells>
  <printOptions/>
  <pageMargins left="0.6692913385826772" right="0.3937007874015748" top="0.7874015748031497" bottom="0.73" header="0.3937007874015748" footer="0.393700787401574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アスリート体育大予備校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大井和也</dc:creator>
  <cp:keywords/>
  <dc:description/>
  <cp:lastModifiedBy>athlete</cp:lastModifiedBy>
  <cp:lastPrinted>2006-05-08T08:03:17Z</cp:lastPrinted>
  <dcterms:created xsi:type="dcterms:W3CDTF">2004-05-20T04:17:52Z</dcterms:created>
  <dcterms:modified xsi:type="dcterms:W3CDTF">2010-11-29T07:04:31Z</dcterms:modified>
  <cp:category/>
  <cp:version/>
  <cp:contentType/>
  <cp:contentStatus/>
</cp:coreProperties>
</file>